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Dự toán trình HĐND\"/>
    </mc:Choice>
  </mc:AlternateContent>
  <xr:revisionPtr revIDLastSave="0" documentId="13_ncr:1_{71CAFBF7-5936-4954-ACAA-2F7D76C94189}" xr6:coauthVersionLast="36" xr6:coauthVersionMax="45" xr10:uidLastSave="{00000000-0000-0000-0000-000000000000}"/>
  <bookViews>
    <workbookView xWindow="0" yWindow="0" windowWidth="28800" windowHeight="11025" xr2:uid="{00000000-000D-0000-FFFF-FFFF00000000}"/>
  </bookViews>
  <sheets>
    <sheet name="Sheet1" sheetId="1" r:id="rId1"/>
  </sheets>
  <calcPr calcId="179021"/>
</workbook>
</file>

<file path=xl/calcChain.xml><?xml version="1.0" encoding="utf-8"?>
<calcChain xmlns="http://schemas.openxmlformats.org/spreadsheetml/2006/main">
  <c r="E25" i="1" l="1"/>
  <c r="D25" i="1"/>
  <c r="D32" i="1"/>
  <c r="C25" i="1"/>
  <c r="D34" i="1"/>
  <c r="E34" i="1"/>
  <c r="C34" i="1"/>
  <c r="E32" i="1"/>
  <c r="C32" i="1"/>
  <c r="D27" i="1"/>
  <c r="E27" i="1"/>
  <c r="C27" i="1"/>
  <c r="F33" i="1"/>
  <c r="F28" i="1"/>
  <c r="F26" i="1"/>
  <c r="F23" i="1"/>
  <c r="F20" i="1"/>
  <c r="F19" i="1"/>
  <c r="F18" i="1"/>
  <c r="F17" i="1"/>
  <c r="F13" i="1"/>
  <c r="F10" i="1"/>
  <c r="F11" i="1"/>
  <c r="F9" i="1"/>
  <c r="D17" i="1"/>
  <c r="C17" i="1"/>
  <c r="D19" i="1"/>
  <c r="E19" i="1"/>
  <c r="E17" i="1" s="1"/>
  <c r="C19" i="1"/>
  <c r="E9" i="1"/>
  <c r="D9" i="1"/>
  <c r="C9" i="1"/>
  <c r="D11" i="1"/>
  <c r="E11" i="1"/>
  <c r="C11" i="1"/>
  <c r="F27" i="1" l="1"/>
  <c r="F32" i="1"/>
  <c r="F25" i="1"/>
  <c r="A27" i="1"/>
  <c r="A30" i="1" s="1"/>
  <c r="A31" i="1" s="1"/>
  <c r="A11" i="1"/>
  <c r="A14" i="1" s="1"/>
  <c r="A15" i="1" s="1"/>
  <c r="A16" i="1" s="1"/>
</calcChain>
</file>

<file path=xl/sharedStrings.xml><?xml version="1.0" encoding="utf-8"?>
<sst xmlns="http://schemas.openxmlformats.org/spreadsheetml/2006/main" count="58" uniqueCount="41">
  <si>
    <t>(Dự toán trình Hội đồng nhân dân)</t>
  </si>
  <si>
    <t>Đơn vị: Triệu đồng</t>
  </si>
  <si>
    <t>STT</t>
  </si>
  <si>
    <t>NỘI DUNG</t>
  </si>
  <si>
    <t>SO SÁNH (1)
(%)</t>
  </si>
  <si>
    <t>A</t>
  </si>
  <si>
    <t>B</t>
  </si>
  <si>
    <t>I</t>
  </si>
  <si>
    <t>II</t>
  </si>
  <si>
    <t>Thu bổ sung từ NSTW</t>
  </si>
  <si>
    <t>Thu bổ sung cân đối</t>
  </si>
  <si>
    <t>Thu bổ sung có mục tiêu</t>
  </si>
  <si>
    <t>III</t>
  </si>
  <si>
    <t>Thu từ quỹ dự trữ tài chính</t>
  </si>
  <si>
    <t>Thu kết dư</t>
  </si>
  <si>
    <t>Thu chuyển nguồn từ năm trước chuyển sang</t>
  </si>
  <si>
    <t>Chi chuyển nguồn sang năm sau</t>
  </si>
  <si>
    <t>Ghi chú:</t>
  </si>
  <si>
    <t>Biểu số 34/CK-NSNN</t>
  </si>
  <si>
    <t>NGÂN SÁCH CẤP TỈNH</t>
  </si>
  <si>
    <t>Nguồn thu ngân sách</t>
  </si>
  <si>
    <t>Thu ngân sách được hưởng theo phân cấp</t>
  </si>
  <si>
    <t>-</t>
  </si>
  <si>
    <t>Chi ngân sách</t>
  </si>
  <si>
    <t>Chi thuộc nhiệm vụ của ngân sách cấp tỉnh</t>
  </si>
  <si>
    <t>Chi bổ sung cho ngân sách huyện</t>
  </si>
  <si>
    <t>Chi bổ sung cân đối</t>
  </si>
  <si>
    <t>Chi bổ sung có mục tiêu</t>
  </si>
  <si>
    <t>Bội chi NSĐP/Bội thu NSĐP</t>
  </si>
  <si>
    <t xml:space="preserve">NGÂN SÁCH HUYỆN </t>
  </si>
  <si>
    <t>Thu ngân sách huyện được hưởng theo phân cấp</t>
  </si>
  <si>
    <t>Thu bổ sung từ ngân sách cấp tỉnh</t>
  </si>
  <si>
    <t xml:space="preserve">Thu bổ sung cân đối </t>
  </si>
  <si>
    <t>Chi thuộc nhiệm vụ của ngân sách cấp huyện</t>
  </si>
  <si>
    <t>Chi bổ sung cho ngân sách xã</t>
  </si>
  <si>
    <t xml:space="preserve"> (1) Đối với các chỉ tiêu thu, so sánh dự toán năm sau với ước thực hiện năm hiện hành. Đối với các chỉ tiêu chi, so sánh dự toán năm sau với dự toán năm hiện hành.</t>
  </si>
  <si>
    <t>UBND TỈNH KHÁNH HÒA</t>
  </si>
  <si>
    <t>CÂN ĐỐI NGUỒN THU, CHI DỰ TOÁN NGÂN SÁCH CẤP TỈNH VÀ NGÂN SÁCH HUYỆN NĂM 2025</t>
  </si>
  <si>
    <t>DỰ TOÁN NĂM 2024</t>
  </si>
  <si>
    <t>ƯỚC TH NĂM 2024</t>
  </si>
  <si>
    <t>DỰ TOÁN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</si>
</sst>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quot;$&quot;* #,##0.00_);_(&quot;$&quot;* \(#,##0.00\);_(&quot;$&quot;* &quot;-&quot;??_);_(@_)"/>
    <numFmt numFmtId="165" formatCode="_(* #,##0.00_);_(* \(#,##0.00\);_(* &quot;-&quot;??_);_(@_)"/>
    <numFmt numFmtId="166" formatCode="#,###;\-#,###;&quot;&quot;;_(@_)"/>
  </numFmts>
  <fonts count="19">
    <font>
      <sz val="11"/>
      <color theme="1"/>
      <name val="Calibri"/>
      <family val="2"/>
      <scheme val="minor"/>
    </font>
    <font>
      <sz val="11"/>
      <color theme="1"/>
      <name val="Calibri"/>
      <family val="2"/>
      <charset val="163"/>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b/>
      <sz val="12"/>
      <name val="Times New Romanh"/>
    </font>
    <font>
      <sz val="13"/>
      <name val=".VnTime"/>
      <family val="2"/>
    </font>
    <font>
      <sz val="11"/>
      <name val="Times New Roman"/>
      <family val="1"/>
      <charset val="163"/>
    </font>
    <font>
      <b/>
      <u/>
      <sz val="12"/>
      <name val="Times New Roman"/>
      <family val="1"/>
    </font>
    <font>
      <i/>
      <sz val="11"/>
      <name val="Times New Roman"/>
      <family val="1"/>
    </font>
    <font>
      <sz val="11"/>
      <color theme="1"/>
      <name val="Calibri"/>
      <family val="2"/>
      <charset val="163"/>
      <scheme val="minor"/>
    </font>
    <font>
      <u/>
      <sz val="12"/>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3">
    <xf numFmtId="0" fontId="0" fillId="0" borderId="0"/>
    <xf numFmtId="165" fontId="14" fillId="0" borderId="0" applyFont="0" applyFill="0" applyBorder="0" applyAlignment="0" applyProtection="0"/>
    <xf numFmtId="164" fontId="14" fillId="0" borderId="0" applyFont="0" applyFill="0" applyBorder="0" applyAlignment="0" applyProtection="0"/>
    <xf numFmtId="166" fontId="13" fillId="0" borderId="0" applyFont="0" applyFill="0" applyBorder="0" applyAlignment="0" applyProtection="0"/>
    <xf numFmtId="0" fontId="10" fillId="0" borderId="0"/>
    <xf numFmtId="0" fontId="11" fillId="0" borderId="0"/>
    <xf numFmtId="0" fontId="3" fillId="0" borderId="0"/>
    <xf numFmtId="0" fontId="17" fillId="0" borderId="0"/>
    <xf numFmtId="0" fontId="10" fillId="0" borderId="0"/>
    <xf numFmtId="0" fontId="14" fillId="0" borderId="0"/>
    <xf numFmtId="0" fontId="2" fillId="0" borderId="0"/>
    <xf numFmtId="43" fontId="14" fillId="0" borderId="0" applyFont="0" applyFill="0" applyBorder="0" applyAlignment="0" applyProtection="0"/>
    <xf numFmtId="0" fontId="1" fillId="0" borderId="0"/>
  </cellStyleXfs>
  <cellXfs count="44">
    <xf numFmtId="0" fontId="0" fillId="0" borderId="0" xfId="0"/>
    <xf numFmtId="0" fontId="4" fillId="0" borderId="0" xfId="0" applyFont="1" applyFill="1" applyAlignment="1">
      <alignment horizontal="right"/>
    </xf>
    <xf numFmtId="0" fontId="4" fillId="0" borderId="0" xfId="0" applyFont="1" applyFill="1"/>
    <xf numFmtId="0" fontId="8" fillId="0" borderId="0" xfId="0" applyFont="1" applyFill="1" applyAlignment="1">
      <alignment horizontal="left"/>
    </xf>
    <xf numFmtId="0" fontId="9" fillId="0" borderId="0" xfId="0" applyFont="1" applyFill="1"/>
    <xf numFmtId="0" fontId="5" fillId="0" borderId="1" xfId="0" applyFont="1" applyFill="1" applyBorder="1" applyAlignment="1">
      <alignment horizontal="center"/>
    </xf>
    <xf numFmtId="0" fontId="5"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6" fillId="0" borderId="0" xfId="0" applyFont="1" applyFill="1"/>
    <xf numFmtId="0" fontId="8"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12" fillId="0" borderId="1" xfId="0" applyFont="1" applyFill="1" applyBorder="1"/>
    <xf numFmtId="0" fontId="12" fillId="0" borderId="2" xfId="0" applyFont="1" applyFill="1" applyBorder="1"/>
    <xf numFmtId="0" fontId="4" fillId="0" borderId="2" xfId="0" applyFont="1" applyFill="1" applyBorder="1"/>
    <xf numFmtId="0" fontId="4" fillId="0" borderId="2" xfId="0" applyFont="1" applyFill="1" applyBorder="1" applyAlignment="1">
      <alignment wrapText="1"/>
    </xf>
    <xf numFmtId="0" fontId="5" fillId="0" borderId="2" xfId="0" applyFont="1" applyFill="1" applyBorder="1"/>
    <xf numFmtId="0" fontId="7" fillId="0" borderId="0" xfId="0" applyFont="1" applyFill="1"/>
    <xf numFmtId="0" fontId="5" fillId="0" borderId="2" xfId="0" applyFont="1" applyFill="1" applyBorder="1" applyAlignment="1">
      <alignment horizontal="left" wrapText="1"/>
    </xf>
    <xf numFmtId="0" fontId="4" fillId="0" borderId="4" xfId="0" applyFont="1" applyFill="1" applyBorder="1" applyAlignment="1">
      <alignment horizontal="center"/>
    </xf>
    <xf numFmtId="0" fontId="4" fillId="0" borderId="3" xfId="0" quotePrefix="1" applyFont="1" applyFill="1" applyBorder="1" applyAlignment="1">
      <alignment horizontal="center"/>
    </xf>
    <xf numFmtId="0" fontId="4" fillId="0" borderId="3" xfId="0" applyFont="1" applyFill="1" applyBorder="1"/>
    <xf numFmtId="0" fontId="5" fillId="0" borderId="0" xfId="0" applyFont="1" applyFill="1" applyAlignment="1">
      <alignment horizontal="left"/>
    </xf>
    <xf numFmtId="3" fontId="15" fillId="0" borderId="2" xfId="0" applyNumberFormat="1" applyFont="1" applyFill="1" applyBorder="1"/>
    <xf numFmtId="3" fontId="4" fillId="0" borderId="2" xfId="0" applyNumberFormat="1" applyFont="1" applyFill="1" applyBorder="1"/>
    <xf numFmtId="3" fontId="4" fillId="0" borderId="3" xfId="0" applyNumberFormat="1" applyFont="1" applyFill="1" applyBorder="1"/>
    <xf numFmtId="3" fontId="5" fillId="0" borderId="2" xfId="0" applyNumberFormat="1" applyFont="1" applyFill="1" applyBorder="1"/>
    <xf numFmtId="3" fontId="18" fillId="0" borderId="2" xfId="0" applyNumberFormat="1" applyFont="1" applyFill="1" applyBorder="1"/>
    <xf numFmtId="3" fontId="5" fillId="0" borderId="1" xfId="0" applyNumberFormat="1" applyFont="1" applyFill="1" applyBorder="1"/>
    <xf numFmtId="2" fontId="5" fillId="0" borderId="1" xfId="0" applyNumberFormat="1" applyFont="1" applyFill="1" applyBorder="1"/>
    <xf numFmtId="2" fontId="5" fillId="0" borderId="2" xfId="0" applyNumberFormat="1" applyFont="1" applyFill="1" applyBorder="1"/>
    <xf numFmtId="2" fontId="4" fillId="0" borderId="2" xfId="0" applyNumberFormat="1" applyFont="1" applyFill="1" applyBorder="1"/>
    <xf numFmtId="2" fontId="4" fillId="0" borderId="3" xfId="0" applyNumberFormat="1" applyFont="1" applyFill="1" applyBorder="1"/>
    <xf numFmtId="0" fontId="6" fillId="0" borderId="0" xfId="0" applyFont="1" applyFill="1" applyBorder="1" applyAlignment="1">
      <alignment horizontal="left" vertical="center" wrapText="1"/>
    </xf>
    <xf numFmtId="0" fontId="6" fillId="0" borderId="0" xfId="0" applyNumberFormat="1" applyFont="1" applyFill="1" applyAlignment="1">
      <alignment horizontal="center" vertical="center" wrapText="1"/>
    </xf>
    <xf numFmtId="0" fontId="5" fillId="0" borderId="0" xfId="0" applyFont="1" applyFill="1" applyAlignment="1">
      <alignment horizontal="center"/>
    </xf>
    <xf numFmtId="0" fontId="16" fillId="0" borderId="8" xfId="0" applyFont="1" applyFill="1" applyBorder="1" applyAlignment="1">
      <alignment horizontal="right"/>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cellXfs>
  <cellStyles count="13">
    <cellStyle name="Comma 2" xfId="1" xr:uid="{00000000-0005-0000-0000-000000000000}"/>
    <cellStyle name="Comma 2 2" xfId="1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5 2" xfId="12"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6"/>
  <sheetViews>
    <sheetView tabSelected="1" workbookViewId="0">
      <selection activeCell="E26" sqref="E26"/>
    </sheetView>
  </sheetViews>
  <sheetFormatPr defaultColWidth="12.85546875" defaultRowHeight="15.75"/>
  <cols>
    <col min="1" max="1" width="9" style="2" customWidth="1"/>
    <col min="2" max="2" width="52.85546875" style="2" customWidth="1"/>
    <col min="3" max="6" width="21.140625" style="2" customWidth="1"/>
    <col min="7" max="16384" width="12.85546875" style="2"/>
  </cols>
  <sheetData>
    <row r="1" spans="1:6" ht="21" customHeight="1">
      <c r="A1" s="23" t="s">
        <v>36</v>
      </c>
      <c r="B1" s="12"/>
      <c r="C1" s="1"/>
      <c r="D1" s="1"/>
      <c r="F1" s="11" t="s">
        <v>18</v>
      </c>
    </row>
    <row r="2" spans="1:6" ht="21" customHeight="1">
      <c r="A2" s="36" t="s">
        <v>37</v>
      </c>
      <c r="B2" s="36"/>
      <c r="C2" s="36"/>
      <c r="D2" s="36"/>
      <c r="E2" s="36"/>
      <c r="F2" s="36"/>
    </row>
    <row r="3" spans="1:6" ht="21" customHeight="1">
      <c r="A3" s="35" t="s">
        <v>0</v>
      </c>
      <c r="B3" s="35"/>
      <c r="C3" s="35"/>
      <c r="D3" s="35"/>
      <c r="E3" s="35"/>
      <c r="F3" s="35"/>
    </row>
    <row r="4" spans="1:6" ht="19.5" customHeight="1">
      <c r="A4" s="3"/>
      <c r="B4" s="3"/>
      <c r="C4" s="4"/>
      <c r="D4" s="4"/>
      <c r="E4" s="37" t="s">
        <v>1</v>
      </c>
      <c r="F4" s="37"/>
    </row>
    <row r="5" spans="1:6" ht="16.899999999999999" customHeight="1">
      <c r="A5" s="38" t="s">
        <v>2</v>
      </c>
      <c r="B5" s="41" t="s">
        <v>3</v>
      </c>
      <c r="C5" s="38" t="s">
        <v>38</v>
      </c>
      <c r="D5" s="38" t="s">
        <v>39</v>
      </c>
      <c r="E5" s="38" t="s">
        <v>40</v>
      </c>
      <c r="F5" s="38" t="s">
        <v>4</v>
      </c>
    </row>
    <row r="6" spans="1:6">
      <c r="A6" s="39"/>
      <c r="B6" s="42"/>
      <c r="C6" s="39"/>
      <c r="D6" s="39"/>
      <c r="E6" s="39"/>
      <c r="F6" s="42"/>
    </row>
    <row r="7" spans="1:6" ht="28.15" customHeight="1">
      <c r="A7" s="40"/>
      <c r="B7" s="43"/>
      <c r="C7" s="40"/>
      <c r="D7" s="40"/>
      <c r="E7" s="40"/>
      <c r="F7" s="43"/>
    </row>
    <row r="8" spans="1:6" s="4" customFormat="1" ht="20.100000000000001" customHeight="1">
      <c r="A8" s="5" t="s">
        <v>5</v>
      </c>
      <c r="B8" s="13" t="s">
        <v>19</v>
      </c>
      <c r="C8" s="29"/>
      <c r="D8" s="29"/>
      <c r="E8" s="29"/>
      <c r="F8" s="30"/>
    </row>
    <row r="9" spans="1:6" s="4" customFormat="1" ht="20.100000000000001" customHeight="1">
      <c r="A9" s="6" t="s">
        <v>7</v>
      </c>
      <c r="B9" s="14" t="s">
        <v>20</v>
      </c>
      <c r="C9" s="27">
        <f>C10+C11+C14+C15+C16+123178+160000+130000</f>
        <v>12890773</v>
      </c>
      <c r="D9" s="27">
        <f>D10+D11+D14+D15+D16+338788+428110+274983+67921</f>
        <v>18419415</v>
      </c>
      <c r="E9" s="27">
        <f>E10+E11+E14+E15+E16+190000</f>
        <v>18640900</v>
      </c>
      <c r="F9" s="31">
        <f>E9/C9*100</f>
        <v>144.60653368110664</v>
      </c>
    </row>
    <row r="10" spans="1:6" s="4" customFormat="1" ht="20.100000000000001" customHeight="1">
      <c r="A10" s="7">
        <v>1</v>
      </c>
      <c r="B10" s="15" t="s">
        <v>21</v>
      </c>
      <c r="C10" s="28">
        <v>10088164</v>
      </c>
      <c r="D10" s="28">
        <v>12351408</v>
      </c>
      <c r="E10" s="28">
        <v>16002175</v>
      </c>
      <c r="F10" s="32">
        <f t="shared" ref="F10:F13" si="0">E10/C10*100</f>
        <v>158.62326385653523</v>
      </c>
    </row>
    <row r="11" spans="1:6" s="4" customFormat="1" ht="20.100000000000001" customHeight="1">
      <c r="A11" s="8">
        <f>A10+1</f>
        <v>2</v>
      </c>
      <c r="B11" s="15" t="s">
        <v>9</v>
      </c>
      <c r="C11" s="25">
        <f>C13</f>
        <v>2389431</v>
      </c>
      <c r="D11" s="25">
        <f t="shared" ref="D11:E11" si="1">D13</f>
        <v>3059231</v>
      </c>
      <c r="E11" s="25">
        <f t="shared" si="1"/>
        <v>2448725</v>
      </c>
      <c r="F11" s="32">
        <f t="shared" si="0"/>
        <v>102.48151128867082</v>
      </c>
    </row>
    <row r="12" spans="1:6" s="4" customFormat="1" ht="20.100000000000001" customHeight="1">
      <c r="A12" s="7" t="s">
        <v>22</v>
      </c>
      <c r="B12" s="15" t="s">
        <v>10</v>
      </c>
      <c r="C12" s="25"/>
      <c r="D12" s="25"/>
      <c r="E12" s="25"/>
      <c r="F12" s="32"/>
    </row>
    <row r="13" spans="1:6" s="4" customFormat="1" ht="20.100000000000001" customHeight="1">
      <c r="A13" s="7" t="s">
        <v>22</v>
      </c>
      <c r="B13" s="15" t="s">
        <v>11</v>
      </c>
      <c r="C13" s="25">
        <v>2389431</v>
      </c>
      <c r="D13" s="25">
        <v>3059231</v>
      </c>
      <c r="E13" s="25">
        <v>2448725</v>
      </c>
      <c r="F13" s="32">
        <f t="shared" si="0"/>
        <v>102.48151128867082</v>
      </c>
    </row>
    <row r="14" spans="1:6" s="4" customFormat="1" ht="20.100000000000001" customHeight="1">
      <c r="A14" s="8">
        <f>A11+1</f>
        <v>3</v>
      </c>
      <c r="B14" s="15" t="s">
        <v>13</v>
      </c>
      <c r="C14" s="25"/>
      <c r="D14" s="25"/>
      <c r="E14" s="25"/>
      <c r="F14" s="32"/>
    </row>
    <row r="15" spans="1:6" s="4" customFormat="1" ht="20.100000000000001" customHeight="1">
      <c r="A15" s="8">
        <f>A14+1</f>
        <v>4</v>
      </c>
      <c r="B15" s="15" t="s">
        <v>14</v>
      </c>
      <c r="C15" s="25"/>
      <c r="D15" s="25"/>
      <c r="E15" s="25"/>
      <c r="F15" s="32"/>
    </row>
    <row r="16" spans="1:6" s="4" customFormat="1" ht="20.100000000000001" customHeight="1">
      <c r="A16" s="8">
        <f>A15+1</f>
        <v>5</v>
      </c>
      <c r="B16" s="15" t="s">
        <v>15</v>
      </c>
      <c r="C16" s="25"/>
      <c r="D16" s="25">
        <v>1898974</v>
      </c>
      <c r="E16" s="25"/>
      <c r="F16" s="32"/>
    </row>
    <row r="17" spans="1:6" s="4" customFormat="1" ht="20.100000000000001" customHeight="1">
      <c r="A17" s="6" t="s">
        <v>8</v>
      </c>
      <c r="B17" s="14" t="s">
        <v>23</v>
      </c>
      <c r="C17" s="27">
        <f>C18+C19+47414+128394</f>
        <v>13786373</v>
      </c>
      <c r="D17" s="27">
        <f>D18+D19+47414+2263244+46276+100899</f>
        <v>18233415</v>
      </c>
      <c r="E17" s="27">
        <f>E18+E19+46300+441000</f>
        <v>20024600</v>
      </c>
      <c r="F17" s="31">
        <f t="shared" ref="F17:F20" si="2">E17/C17*100</f>
        <v>145.24922544892701</v>
      </c>
    </row>
    <row r="18" spans="1:6" s="4" customFormat="1" ht="20.100000000000001" customHeight="1">
      <c r="A18" s="7">
        <v>1</v>
      </c>
      <c r="B18" s="16" t="s">
        <v>24</v>
      </c>
      <c r="C18" s="25">
        <v>10728562</v>
      </c>
      <c r="D18" s="25">
        <v>10823466</v>
      </c>
      <c r="E18" s="25">
        <v>15470728</v>
      </c>
      <c r="F18" s="32">
        <f t="shared" si="2"/>
        <v>144.20131980408931</v>
      </c>
    </row>
    <row r="19" spans="1:6" s="4" customFormat="1" ht="20.100000000000001" customHeight="1">
      <c r="A19" s="8">
        <v>2</v>
      </c>
      <c r="B19" s="15" t="s">
        <v>25</v>
      </c>
      <c r="C19" s="25">
        <f>C20+C21</f>
        <v>2882003</v>
      </c>
      <c r="D19" s="25">
        <f t="shared" ref="D19:E19" si="3">D20+D21</f>
        <v>4952116</v>
      </c>
      <c r="E19" s="25">
        <f t="shared" si="3"/>
        <v>4066572</v>
      </c>
      <c r="F19" s="32">
        <f t="shared" si="2"/>
        <v>141.10228198929701</v>
      </c>
    </row>
    <row r="20" spans="1:6" s="4" customFormat="1" ht="20.100000000000001" customHeight="1">
      <c r="A20" s="7" t="s">
        <v>22</v>
      </c>
      <c r="B20" s="15" t="s">
        <v>26</v>
      </c>
      <c r="C20" s="25">
        <v>2882003</v>
      </c>
      <c r="D20" s="25">
        <v>2882003</v>
      </c>
      <c r="E20" s="25">
        <v>3809958</v>
      </c>
      <c r="F20" s="32">
        <f t="shared" si="2"/>
        <v>132.19826627522596</v>
      </c>
    </row>
    <row r="21" spans="1:6" s="4" customFormat="1" ht="20.100000000000001" customHeight="1">
      <c r="A21" s="7" t="s">
        <v>22</v>
      </c>
      <c r="B21" s="15" t="s">
        <v>27</v>
      </c>
      <c r="C21" s="25"/>
      <c r="D21" s="25">
        <v>2070113</v>
      </c>
      <c r="E21" s="25">
        <v>256614</v>
      </c>
      <c r="F21" s="32"/>
    </row>
    <row r="22" spans="1:6" s="4" customFormat="1" ht="20.100000000000001" customHeight="1">
      <c r="A22" s="8">
        <v>3</v>
      </c>
      <c r="B22" s="15" t="s">
        <v>16</v>
      </c>
      <c r="C22" s="25"/>
      <c r="D22" s="25"/>
      <c r="E22" s="25"/>
      <c r="F22" s="32"/>
    </row>
    <row r="23" spans="1:6" s="18" customFormat="1" ht="20.100000000000001" customHeight="1">
      <c r="A23" s="6" t="s">
        <v>12</v>
      </c>
      <c r="B23" s="17" t="s">
        <v>28</v>
      </c>
      <c r="C23" s="27">
        <v>-895600</v>
      </c>
      <c r="D23" s="27">
        <v>186000</v>
      </c>
      <c r="E23" s="27">
        <v>-1383700</v>
      </c>
      <c r="F23" s="31">
        <f t="shared" ref="F23" si="4">E23/C23*100</f>
        <v>154.49977668602054</v>
      </c>
    </row>
    <row r="24" spans="1:6" s="4" customFormat="1" ht="21" customHeight="1">
      <c r="A24" s="6" t="s">
        <v>6</v>
      </c>
      <c r="B24" s="19" t="s">
        <v>29</v>
      </c>
      <c r="C24" s="24"/>
      <c r="D24" s="24"/>
      <c r="E24" s="24"/>
      <c r="F24" s="32"/>
    </row>
    <row r="25" spans="1:6" s="4" customFormat="1" ht="20.100000000000001" customHeight="1">
      <c r="A25" s="6" t="s">
        <v>7</v>
      </c>
      <c r="B25" s="14" t="s">
        <v>20</v>
      </c>
      <c r="C25" s="24">
        <f>C26+C27+C30+C31+466369</f>
        <v>6420642</v>
      </c>
      <c r="D25" s="24">
        <f>D26+D27+D30+D31+466369+155563</f>
        <v>9038674</v>
      </c>
      <c r="E25" s="24">
        <f>E26+E27+E30+E31+734289</f>
        <v>8088586</v>
      </c>
      <c r="F25" s="31">
        <f t="shared" ref="F25:F28" si="5">E25/C25*100</f>
        <v>125.97783835323632</v>
      </c>
    </row>
    <row r="26" spans="1:6" s="4" customFormat="1" ht="20.100000000000001" customHeight="1">
      <c r="A26" s="7">
        <v>1</v>
      </c>
      <c r="B26" s="15" t="s">
        <v>30</v>
      </c>
      <c r="C26" s="25">
        <v>2943876</v>
      </c>
      <c r="D26" s="25">
        <v>3227702</v>
      </c>
      <c r="E26" s="25">
        <v>3287725</v>
      </c>
      <c r="F26" s="32">
        <f t="shared" si="5"/>
        <v>111.68014549525864</v>
      </c>
    </row>
    <row r="27" spans="1:6" s="4" customFormat="1" ht="20.100000000000001" customHeight="1">
      <c r="A27" s="8">
        <f>A26+1</f>
        <v>2</v>
      </c>
      <c r="B27" s="15" t="s">
        <v>31</v>
      </c>
      <c r="C27" s="25">
        <f>C28+C29</f>
        <v>3010397</v>
      </c>
      <c r="D27" s="25">
        <f t="shared" ref="D27:E27" si="6">D28+D29</f>
        <v>4952116</v>
      </c>
      <c r="E27" s="25">
        <f t="shared" si="6"/>
        <v>4066572</v>
      </c>
      <c r="F27" s="32">
        <f t="shared" si="5"/>
        <v>135.08424304169847</v>
      </c>
    </row>
    <row r="28" spans="1:6" s="4" customFormat="1" ht="20.100000000000001" customHeight="1">
      <c r="A28" s="7" t="s">
        <v>22</v>
      </c>
      <c r="B28" s="15" t="s">
        <v>32</v>
      </c>
      <c r="C28" s="25">
        <v>2882003</v>
      </c>
      <c r="D28" s="25">
        <v>2882003</v>
      </c>
      <c r="E28" s="25">
        <v>3809958</v>
      </c>
      <c r="F28" s="32">
        <f t="shared" si="5"/>
        <v>132.19826627522596</v>
      </c>
    </row>
    <row r="29" spans="1:6" s="4" customFormat="1" ht="20.100000000000001" customHeight="1">
      <c r="A29" s="7" t="s">
        <v>22</v>
      </c>
      <c r="B29" s="15" t="s">
        <v>11</v>
      </c>
      <c r="C29" s="25">
        <v>128394</v>
      </c>
      <c r="D29" s="25">
        <v>2070113</v>
      </c>
      <c r="E29" s="25">
        <v>256614</v>
      </c>
      <c r="F29" s="32"/>
    </row>
    <row r="30" spans="1:6" s="4" customFormat="1" ht="20.100000000000001" customHeight="1">
      <c r="A30" s="8">
        <f>A27+1</f>
        <v>3</v>
      </c>
      <c r="B30" s="15" t="s">
        <v>14</v>
      </c>
      <c r="C30" s="25"/>
      <c r="D30" s="25"/>
      <c r="E30" s="25"/>
      <c r="F30" s="32"/>
    </row>
    <row r="31" spans="1:6" s="4" customFormat="1" ht="20.100000000000001" customHeight="1">
      <c r="A31" s="8">
        <f>A30+1</f>
        <v>4</v>
      </c>
      <c r="B31" s="15" t="s">
        <v>15</v>
      </c>
      <c r="C31" s="25"/>
      <c r="D31" s="25">
        <v>236924</v>
      </c>
      <c r="E31" s="25"/>
      <c r="F31" s="32"/>
    </row>
    <row r="32" spans="1:6" s="4" customFormat="1" ht="20.100000000000001" customHeight="1">
      <c r="A32" s="6" t="s">
        <v>8</v>
      </c>
      <c r="B32" s="14" t="s">
        <v>23</v>
      </c>
      <c r="C32" s="27">
        <f>C33+C34+C37</f>
        <v>6420642</v>
      </c>
      <c r="D32" s="27">
        <f>D33+D34+D37+283826+42706</f>
        <v>9038674</v>
      </c>
      <c r="E32" s="27">
        <f t="shared" ref="D32:E32" si="7">E33+E34+E37</f>
        <v>8088586</v>
      </c>
      <c r="F32" s="31">
        <f t="shared" ref="F32:F33" si="8">E32/C32*100</f>
        <v>125.97783835323632</v>
      </c>
    </row>
    <row r="33" spans="1:6" s="4" customFormat="1" ht="20.100000000000001" customHeight="1">
      <c r="A33" s="20">
        <v>1</v>
      </c>
      <c r="B33" s="15" t="s">
        <v>33</v>
      </c>
      <c r="C33" s="25">
        <v>6420642</v>
      </c>
      <c r="D33" s="25">
        <v>8712142</v>
      </c>
      <c r="E33" s="25">
        <v>8088586</v>
      </c>
      <c r="F33" s="32">
        <f t="shared" si="8"/>
        <v>125.97783835323632</v>
      </c>
    </row>
    <row r="34" spans="1:6" s="4" customFormat="1" ht="20.100000000000001" customHeight="1">
      <c r="A34" s="8">
        <v>2</v>
      </c>
      <c r="B34" s="15" t="s">
        <v>34</v>
      </c>
      <c r="C34" s="25">
        <f>C35+C36</f>
        <v>0</v>
      </c>
      <c r="D34" s="25">
        <f t="shared" ref="D34:E34" si="9">D35+D36</f>
        <v>0</v>
      </c>
      <c r="E34" s="25">
        <f t="shared" si="9"/>
        <v>0</v>
      </c>
      <c r="F34" s="32"/>
    </row>
    <row r="35" spans="1:6" s="4" customFormat="1" ht="20.100000000000001" customHeight="1">
      <c r="A35" s="7" t="s">
        <v>22</v>
      </c>
      <c r="B35" s="15" t="s">
        <v>26</v>
      </c>
      <c r="C35" s="25"/>
      <c r="D35" s="25"/>
      <c r="E35" s="25"/>
      <c r="F35" s="32"/>
    </row>
    <row r="36" spans="1:6" s="4" customFormat="1" ht="20.100000000000001" customHeight="1">
      <c r="A36" s="7" t="s">
        <v>22</v>
      </c>
      <c r="B36" s="15" t="s">
        <v>27</v>
      </c>
      <c r="C36" s="25"/>
      <c r="D36" s="25"/>
      <c r="E36" s="25"/>
      <c r="F36" s="32"/>
    </row>
    <row r="37" spans="1:6" s="4" customFormat="1" ht="20.100000000000001" customHeight="1">
      <c r="A37" s="21">
        <v>3</v>
      </c>
      <c r="B37" s="22" t="s">
        <v>16</v>
      </c>
      <c r="C37" s="26"/>
      <c r="D37" s="26"/>
      <c r="E37" s="26"/>
      <c r="F37" s="33"/>
    </row>
    <row r="38" spans="1:6" ht="7.5" customHeight="1">
      <c r="A38" s="4"/>
      <c r="B38" s="4"/>
      <c r="C38" s="4"/>
      <c r="D38" s="4"/>
      <c r="E38" s="4"/>
    </row>
    <row r="39" spans="1:6" ht="18.75">
      <c r="A39" s="9" t="s">
        <v>17</v>
      </c>
      <c r="B39" s="10"/>
      <c r="C39" s="4"/>
      <c r="D39" s="4"/>
      <c r="E39" s="4"/>
    </row>
    <row r="40" spans="1:6" ht="38.25" customHeight="1">
      <c r="A40" s="34" t="s">
        <v>35</v>
      </c>
      <c r="B40" s="34"/>
      <c r="C40" s="34"/>
      <c r="D40" s="34"/>
      <c r="E40" s="34"/>
      <c r="F40" s="34"/>
    </row>
    <row r="41" spans="1:6" ht="18.75">
      <c r="A41" s="4"/>
      <c r="B41" s="4"/>
      <c r="C41" s="4"/>
      <c r="D41" s="4"/>
      <c r="E41" s="4"/>
    </row>
    <row r="42" spans="1:6" ht="22.5" customHeight="1">
      <c r="A42" s="4"/>
      <c r="B42" s="4"/>
      <c r="C42" s="4"/>
      <c r="D42" s="4"/>
      <c r="E42" s="4"/>
    </row>
    <row r="43" spans="1:6" ht="18.75">
      <c r="A43" s="4"/>
      <c r="B43" s="4"/>
      <c r="C43" s="4"/>
      <c r="D43" s="4"/>
      <c r="E43" s="4"/>
    </row>
    <row r="44" spans="1:6" ht="18.75">
      <c r="A44" s="4"/>
      <c r="B44" s="4"/>
      <c r="C44" s="4"/>
      <c r="D44" s="4"/>
      <c r="E44" s="4"/>
    </row>
    <row r="45" spans="1:6" ht="18.75">
      <c r="A45" s="4"/>
      <c r="B45" s="4"/>
      <c r="C45" s="4"/>
      <c r="D45" s="4"/>
      <c r="E45" s="4"/>
    </row>
    <row r="46" spans="1:6" ht="18.75">
      <c r="A46" s="4"/>
      <c r="B46" s="4"/>
      <c r="C46" s="4"/>
      <c r="D46" s="4"/>
      <c r="E46" s="4"/>
    </row>
  </sheetData>
  <mergeCells count="10">
    <mergeCell ref="A40:F40"/>
    <mergeCell ref="A3:F3"/>
    <mergeCell ref="A2:F2"/>
    <mergeCell ref="E4:F4"/>
    <mergeCell ref="A5:A7"/>
    <mergeCell ref="B5:B7"/>
    <mergeCell ref="C5:C7"/>
    <mergeCell ref="D5:D7"/>
    <mergeCell ref="E5:E7"/>
    <mergeCell ref="F5:F7"/>
  </mergeCells>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E79F0E-4D0E-4B10-98ED-3CBB19BB9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D7F1925-FBBA-41FC-8EC0-B6D370654B5D}">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56328EB-8910-48C3-BAE5-AEC3DF9CDC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2024-12-11T04:13:44Z</cp:lastPrinted>
  <dcterms:created xsi:type="dcterms:W3CDTF">2018-08-22T07:49:45Z</dcterms:created>
  <dcterms:modified xsi:type="dcterms:W3CDTF">2024-12-11T04:14:46Z</dcterms:modified>
</cp:coreProperties>
</file>